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O:\Х_В_Н\СпбимГерцена_26\"/>
    </mc:Choice>
  </mc:AlternateContent>
  <xr:revisionPtr revIDLastSave="0" documentId="13_ncr:1_{7288E9FC-9F63-4F6A-B023-9B9C8AD318B5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калькулятор" sheetId="1" r:id="rId1"/>
    <sheet name="пример" sheetId="2" r:id="rId2"/>
    <sheet name="вычисления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B11" i="3"/>
  <c r="D5" i="1"/>
  <c r="E4" i="3"/>
  <c r="F12" i="3" s="1"/>
  <c r="E3" i="3"/>
  <c r="E2" i="3"/>
  <c r="H2" i="3" l="1"/>
  <c r="D2" i="1" s="1"/>
  <c r="D3" i="1"/>
  <c r="F11" i="3" l="1"/>
  <c r="G11" i="3" s="1"/>
  <c r="C3" i="1"/>
  <c r="G12" i="3"/>
  <c r="D4" i="1"/>
  <c r="G14" i="3" l="1"/>
  <c r="D15" i="3" s="1"/>
  <c r="D19" i="3" s="1"/>
  <c r="E19" i="3" s="1"/>
  <c r="D21" i="3" l="1"/>
  <c r="D23" i="3"/>
  <c r="B9" i="1" l="1"/>
  <c r="D22" i="3"/>
  <c r="B8" i="1" l="1"/>
  <c r="B7" i="1"/>
</calcChain>
</file>

<file path=xl/sharedStrings.xml><?xml version="1.0" encoding="utf-8"?>
<sst xmlns="http://schemas.openxmlformats.org/spreadsheetml/2006/main" count="45" uniqueCount="33">
  <si>
    <t>Показатель</t>
  </si>
  <si>
    <t>Минимум</t>
  </si>
  <si>
    <t>Коэфф</t>
  </si>
  <si>
    <t>x</t>
  </si>
  <si>
    <t>b*x</t>
  </si>
  <si>
    <t>св. член</t>
  </si>
  <si>
    <t>Сумма</t>
  </si>
  <si>
    <r>
      <rPr>
        <sz val="11"/>
        <color indexed="0"/>
        <rFont val="Calibri"/>
        <family val="2"/>
        <charset val="204"/>
      </rPr>
      <t>→</t>
    </r>
    <r>
      <rPr>
        <sz val="11"/>
        <color indexed="0"/>
        <rFont val="Calibri"/>
        <family val="2"/>
        <charset val="204"/>
      </rPr>
      <t xml:space="preserve"> проверка ввода</t>
    </r>
  </si>
  <si>
    <t>порог</t>
  </si>
  <si>
    <t>прогноз</t>
  </si>
  <si>
    <t xml:space="preserve">вывод </t>
  </si>
  <si>
    <t>Вероятность</t>
  </si>
  <si>
    <t>Максимум</t>
  </si>
  <si>
    <t>Значение</t>
  </si>
  <si>
    <t>Введите показатели:</t>
  </si>
  <si>
    <t>Вычисляемые показатели</t>
  </si>
  <si>
    <t>Наличие диастолической
 дисфункции ЛЖ (нет/да)</t>
  </si>
  <si>
    <t>нет</t>
  </si>
  <si>
    <t>да</t>
  </si>
  <si>
    <t>ДД ЛЖ</t>
  </si>
  <si>
    <t xml:space="preserve"> вывод ИВПФП</t>
  </si>
  <si>
    <t>NO, мкмоль/л</t>
  </si>
  <si>
    <t>H2S, мкмоль/л</t>
  </si>
  <si>
    <t xml:space="preserve"> Толщина хориоидеи,  мкм</t>
  </si>
  <si>
    <t>NO/H2S</t>
  </si>
  <si>
    <t>H₂S, мкмоль/л</t>
  </si>
  <si>
    <t>Вычисляемое значение NO/H₂S</t>
  </si>
  <si>
    <t>Вероятность прогрессирования глаукомы</t>
  </si>
  <si>
    <r>
      <t xml:space="preserve">Линейный предиктор </t>
    </r>
    <r>
      <rPr>
        <b/>
        <sz val="11"/>
        <color rgb="FFFF0000"/>
        <rFont val="Calibri"/>
        <family val="2"/>
      </rPr>
      <t>A</t>
    </r>
  </si>
  <si>
    <r>
      <t xml:space="preserve">Численное значение вероятности </t>
    </r>
    <r>
      <rPr>
        <b/>
        <sz val="11"/>
        <color rgb="FFFF0000"/>
        <rFont val="Calibri"/>
        <family val="2"/>
      </rPr>
      <t>P</t>
    </r>
  </si>
  <si>
    <t>высокая</t>
  </si>
  <si>
    <t>Линейный предиктор A</t>
  </si>
  <si>
    <t>Численное значение вероятности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</si>
</sst>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name val="Arial"/>
    </font>
    <font>
      <b/>
      <sz val="11"/>
      <color indexed="0"/>
      <name val="Calibri"/>
      <family val="2"/>
      <charset val="204"/>
    </font>
    <font>
      <sz val="11"/>
      <color indexed="0"/>
      <name val="Calibri"/>
      <family val="2"/>
      <charset val="204"/>
    </font>
    <font>
      <sz val="11"/>
      <name val="Arial"/>
      <family val="2"/>
      <charset val="204"/>
    </font>
    <font>
      <sz val="12"/>
      <name val="Calibri"/>
      <family val="2"/>
      <charset val="204"/>
    </font>
    <font>
      <sz val="11"/>
      <color theme="0"/>
      <name val="Arial"/>
      <family val="2"/>
      <charset val="204"/>
    </font>
    <font>
      <b/>
      <sz val="11"/>
      <color theme="0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2"/>
        <bgColor rgb="FFD8D8D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 applyProtection="1">
      <alignment horizontal="right" vertical="center"/>
      <protection hidden="1"/>
    </xf>
    <xf numFmtId="0" fontId="0" fillId="0" borderId="0" xfId="0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/>
      <protection locked="0" hidden="1"/>
    </xf>
    <xf numFmtId="0" fontId="1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64" fontId="0" fillId="0" borderId="1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5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4" fontId="5" fillId="0" borderId="0" xfId="0" applyNumberFormat="1" applyFont="1" applyProtection="1">
      <alignment vertical="center"/>
      <protection hidden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1">
      <alignment vertical="center"/>
    </xf>
    <xf numFmtId="0" fontId="4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right"/>
      <protection hidden="1"/>
    </xf>
    <xf numFmtId="2" fontId="4" fillId="3" borderId="0" xfId="0" applyNumberFormat="1" applyFont="1" applyFill="1" applyAlignment="1" applyProtection="1">
      <alignment horizontal="center"/>
      <protection hidden="1"/>
    </xf>
  </cellXfs>
  <cellStyles count="2">
    <cellStyle name="Обычный" xfId="0" builtinId="0"/>
    <cellStyle name="Обычный 2" xfId="1" xr:uid="{00000000-0005-0000-0000-000001000000}"/>
  </cellStyles>
  <dxfs count="20">
    <dxf>
      <font>
        <sz val="11"/>
        <color rgb="FFFF0000"/>
      </font>
      <border>
        <left/>
        <right/>
        <top/>
        <bottom/>
      </border>
    </dxf>
    <dxf>
      <font>
        <sz val="11"/>
        <color rgb="FF00B050"/>
      </font>
      <border>
        <left/>
        <right/>
        <top/>
        <bottom/>
      </border>
    </dxf>
    <dxf>
      <font>
        <b/>
        <i/>
        <sz val="11"/>
        <color rgb="FFFFC000"/>
      </font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theme="9"/>
      </font>
      <fill>
        <patternFill>
          <bgColor rgb="FFFFEB9C"/>
        </patternFill>
      </fill>
    </dxf>
    <dxf>
      <font>
        <sz val="11"/>
        <color rgb="FFFF0000"/>
      </font>
      <border>
        <left/>
        <right/>
        <top/>
        <bottom/>
      </border>
    </dxf>
    <dxf>
      <font>
        <sz val="11"/>
        <color rgb="FF00B050"/>
      </font>
      <border>
        <left/>
        <right/>
        <top/>
        <bottom/>
      </border>
    </dxf>
    <dxf>
      <font>
        <b/>
        <i/>
        <sz val="11"/>
        <color rgb="FFFFC000"/>
      </font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theme="9"/>
      </font>
      <fill>
        <patternFill>
          <bgColor rgb="FFFFEB9C"/>
        </patternFill>
      </fill>
    </dxf>
    <dxf>
      <font>
        <sz val="11"/>
        <color rgb="FFFF0000"/>
      </font>
      <border>
        <left/>
        <right/>
        <top/>
        <bottom/>
      </border>
    </dxf>
    <dxf>
      <font>
        <sz val="11"/>
        <color rgb="FF00B050"/>
      </font>
      <border>
        <left/>
        <right/>
        <top/>
        <bottom/>
      </border>
    </dxf>
    <dxf>
      <font>
        <b/>
        <i/>
        <sz val="11"/>
        <color rgb="FFFFC000"/>
      </font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theme="9"/>
      </font>
      <fill>
        <patternFill>
          <bgColor rgb="FFFFEB9C"/>
        </patternFill>
      </fill>
    </dxf>
    <dxf>
      <font>
        <sz val="11"/>
        <color rgb="FFFF0000"/>
      </font>
      <border>
        <left/>
        <right/>
        <top/>
        <bottom/>
      </border>
    </dxf>
    <dxf>
      <font>
        <sz val="11"/>
        <color rgb="FF00B050"/>
      </font>
      <border>
        <left/>
        <right/>
        <top/>
        <bottom/>
      </border>
    </dxf>
    <dxf>
      <font>
        <b/>
        <i/>
        <sz val="11"/>
        <color rgb="FFFFC000"/>
      </font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theme="9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1"/>
  <sheetViews>
    <sheetView tabSelected="1" workbookViewId="0">
      <selection activeCell="B4" sqref="B4"/>
    </sheetView>
  </sheetViews>
  <sheetFormatPr defaultColWidth="9" defaultRowHeight="15" customHeight="1" x14ac:dyDescent="0.2"/>
  <cols>
    <col min="1" max="1" width="51.625" style="2" customWidth="1"/>
    <col min="2" max="2" width="42.625" style="2" customWidth="1"/>
    <col min="3" max="3" width="30.625" style="2" customWidth="1"/>
    <col min="4" max="4" width="14" style="2" customWidth="1"/>
    <col min="5" max="5" width="13.5" style="2" customWidth="1"/>
    <col min="6" max="11" width="8.625" style="2" customWidth="1"/>
    <col min="12" max="256" width="14" style="2" customWidth="1"/>
    <col min="257" max="16384" width="9" style="2"/>
  </cols>
  <sheetData>
    <row r="1" spans="1:4" x14ac:dyDescent="0.25">
      <c r="A1" s="1"/>
      <c r="B1" s="8" t="s">
        <v>14</v>
      </c>
      <c r="C1" s="9"/>
      <c r="D1" s="9" t="s">
        <v>15</v>
      </c>
    </row>
    <row r="2" spans="1:4" ht="15.75" x14ac:dyDescent="0.25">
      <c r="A2" s="5" t="s">
        <v>21</v>
      </c>
      <c r="B2" s="4">
        <v>30</v>
      </c>
      <c r="C2" s="18" t="s">
        <v>26</v>
      </c>
      <c r="D2" s="11">
        <f>вычисления!H2</f>
        <v>1.2</v>
      </c>
    </row>
    <row r="3" spans="1:4" ht="15.75" x14ac:dyDescent="0.25">
      <c r="A3" s="5" t="s">
        <v>25</v>
      </c>
      <c r="B3" s="4">
        <v>25</v>
      </c>
      <c r="C3" s="19">
        <f>вычисления!H2</f>
        <v>1.2</v>
      </c>
      <c r="D3" s="11">
        <f>вычисления!H3</f>
        <v>0</v>
      </c>
    </row>
    <row r="4" spans="1:4" ht="15.75" x14ac:dyDescent="0.25">
      <c r="A4" s="5" t="s">
        <v>23</v>
      </c>
      <c r="B4" s="4">
        <v>200</v>
      </c>
      <c r="C4" s="16"/>
      <c r="D4" s="11">
        <f>вычисления!H4</f>
        <v>0</v>
      </c>
    </row>
    <row r="5" spans="1:4" x14ac:dyDescent="0.2">
      <c r="C5" s="10" t="s">
        <v>19</v>
      </c>
      <c r="D5" s="9">
        <f>вычисления!H5</f>
        <v>0</v>
      </c>
    </row>
    <row r="6" spans="1:4" ht="14.25" x14ac:dyDescent="0.2"/>
    <row r="7" spans="1:4" x14ac:dyDescent="0.2">
      <c r="A7" s="5" t="s">
        <v>27</v>
      </c>
      <c r="B7" s="3" t="str">
        <f>вычисления!D22</f>
        <v>высокая</v>
      </c>
    </row>
    <row r="8" spans="1:4" x14ac:dyDescent="0.2">
      <c r="A8" s="5" t="s">
        <v>28</v>
      </c>
      <c r="B8" s="7">
        <f>вычисления!D23</f>
        <v>0.67159999999999975</v>
      </c>
    </row>
    <row r="9" spans="1:4" x14ac:dyDescent="0.2">
      <c r="A9" s="5" t="s">
        <v>29</v>
      </c>
      <c r="B9" s="7">
        <f>вычисления!E19</f>
        <v>0.66186133333984243</v>
      </c>
    </row>
    <row r="12" spans="1:4" ht="15.75" customHeight="1" x14ac:dyDescent="0.2"/>
    <row r="13" spans="1:4" ht="15.75" customHeight="1" x14ac:dyDescent="0.2"/>
    <row r="14" spans="1:4" ht="15.75" customHeight="1" x14ac:dyDescent="0.2"/>
    <row r="15" spans="1:4" ht="15.75" customHeight="1" x14ac:dyDescent="0.2"/>
    <row r="16" spans="1:4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</sheetData>
  <sheetProtection algorithmName="SHA-512" hashValue="IwESVDPUcu2NmoRnr4Dt0TIRLv98vzb1oiTB25apuvFHP+IJAJQngJ7EtkmkJ/O0CMOx7bTxMVU9f013kXGs5A==" saltValue="CaVefBDM+9YeyRGVPuFwWQ==" spinCount="100000" sheet="1" scenarios="1" selectLockedCells="1"/>
  <protectedRanges>
    <protectedRange algorithmName="SHA-512" hashValue="phaVb1G/R0sbiEGgNEJXb4u4sT9Mw5KH/7V6cQiFufiUhKJZ5RLO2ohu2A9cpZ0PkK1hPuprI9Nd+XF7qb8jfQ==" saltValue="YIzJUsidbzaeyYjBHdC1PA==" spinCount="100000" sqref="B2:B5" name="Диапазон1"/>
  </protectedRanges>
  <conditionalFormatting sqref="B7">
    <cfRule type="containsText" dxfId="19" priority="1" operator="containsText" text="низкая">
      <formula>NOT(ISERROR(SEARCH("низкая",B7)))</formula>
    </cfRule>
    <cfRule type="containsText" dxfId="18" priority="2" operator="containsText" text="Высокая">
      <formula>NOT(ISERROR(SEARCH("Высокая",B7)))</formula>
    </cfRule>
    <cfRule type="containsText" dxfId="17" priority="3" operator="containsText" text="не все данные введены">
      <formula>NOT(ISERROR(SEARCH(("не все данные введены"),(B7))))</formula>
    </cfRule>
    <cfRule type="containsText" dxfId="16" priority="4" operator="containsText" text="благоприятный">
      <formula>NOT(ISERROR(SEARCH(("благоприятный"),(B7))))</formula>
    </cfRule>
    <cfRule type="containsText" dxfId="15" priority="5" operator="containsText" text="негативный">
      <formula>NOT(ISERROR(SEARCH(("негативный"),(B7))))</formula>
    </cfRule>
  </conditionalFormatting>
  <pageMargins left="0.7" right="0.7" top="0.75" bottom="0.75" header="0" footer="0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decimal" allowBlank="1" showInputMessage="1" showErrorMessage="1" prompt="NO в мкмоль/л:_x000a_минимум - 3_x000a_максимум - 46" xr:uid="{CA7D944A-600A-4FCD-B301-7EE490677184}">
          <x14:formula1>
            <xm:f>вычисления!D2</xm:f>
          </x14:formula1>
          <x14:formula2>
            <xm:f>вычисления!C2</xm:f>
          </x14:formula2>
          <xm:sqref>B2</xm:sqref>
        </x14:dataValidation>
        <x14:dataValidation type="decimal" allowBlank="1" showInputMessage="1" showErrorMessage="1" prompt="Толщина хориоидеи в мкм:_x000a_минимум - 150_x000a_максимум - 360" xr:uid="{00000000-0002-0000-0000-000002000000}">
          <x14:formula1>
            <xm:f>вычисления!D4</xm:f>
          </x14:formula1>
          <x14:formula2>
            <xm:f>вычисления!C4</xm:f>
          </x14:formula2>
          <xm:sqref>B4</xm:sqref>
        </x14:dataValidation>
        <x14:dataValidation type="whole" allowBlank="1" showInputMessage="1" showErrorMessage="1" prompt="Объёму ЛП в мл (целое число):_x000a_минимум - 30_x000a_максимум - 140" xr:uid="{00000000-0002-0000-0000-000003000000}">
          <x14:formula1>
            <xm:f>вычисления!D5</xm:f>
          </x14:formula1>
          <x14:formula2>
            <xm:f>вычисления!C5</xm:f>
          </x14:formula2>
          <xm:sqref>B5</xm:sqref>
        </x14:dataValidation>
        <x14:dataValidation type="decimal" allowBlank="1" showInputMessage="1" showErrorMessage="1" prompt="H₂S в мкмоль/л:_x000a_минимум - 9_x000a_максимум - 51" xr:uid="{00000000-0002-0000-0000-000004000000}">
          <x14:formula1>
            <xm:f>вычисления!D3</xm:f>
          </x14:formula1>
          <x14:formula2>
            <xm:f>вычисления!C3</xm:f>
          </x14:formula2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9"/>
  <sheetViews>
    <sheetView workbookViewId="0">
      <selection activeCell="B17" sqref="B17"/>
    </sheetView>
  </sheetViews>
  <sheetFormatPr defaultColWidth="9" defaultRowHeight="15" customHeight="1" x14ac:dyDescent="0.2"/>
  <cols>
    <col min="1" max="1" width="40.125" style="16" customWidth="1"/>
    <col min="2" max="2" width="31.875" style="16" customWidth="1"/>
    <col min="3" max="3" width="33.5" style="16" customWidth="1"/>
    <col min="4" max="11" width="8.625" style="16" customWidth="1"/>
    <col min="12" max="256" width="14" style="16" customWidth="1"/>
    <col min="257" max="16384" width="9" style="16"/>
  </cols>
  <sheetData>
    <row r="1" spans="1:3" x14ac:dyDescent="0.25">
      <c r="A1" s="1"/>
      <c r="B1" s="8" t="s">
        <v>14</v>
      </c>
      <c r="C1" s="9"/>
    </row>
    <row r="2" spans="1:3" ht="15.75" x14ac:dyDescent="0.25">
      <c r="A2" s="5" t="s">
        <v>21</v>
      </c>
      <c r="B2" s="4">
        <v>20</v>
      </c>
      <c r="C2" s="18" t="s">
        <v>26</v>
      </c>
    </row>
    <row r="3" spans="1:3" ht="15.75" x14ac:dyDescent="0.25">
      <c r="A3" s="5" t="s">
        <v>25</v>
      </c>
      <c r="B3" s="4">
        <v>25</v>
      </c>
      <c r="C3" s="17">
        <v>0.8</v>
      </c>
    </row>
    <row r="4" spans="1:3" ht="15.75" x14ac:dyDescent="0.25">
      <c r="A4" s="5" t="s">
        <v>23</v>
      </c>
      <c r="B4" s="4">
        <v>200</v>
      </c>
    </row>
    <row r="5" spans="1:3" x14ac:dyDescent="0.2">
      <c r="A5" s="2"/>
      <c r="B5" s="2"/>
      <c r="C5" s="10" t="s">
        <v>19</v>
      </c>
    </row>
    <row r="6" spans="1:3" ht="14.25" x14ac:dyDescent="0.2">
      <c r="A6" s="2"/>
      <c r="B6" s="2"/>
      <c r="C6" s="2"/>
    </row>
    <row r="7" spans="1:3" x14ac:dyDescent="0.2">
      <c r="A7" s="5" t="s">
        <v>27</v>
      </c>
      <c r="B7" s="3" t="s">
        <v>30</v>
      </c>
      <c r="C7" s="2"/>
    </row>
    <row r="8" spans="1:3" ht="15" customHeight="1" x14ac:dyDescent="0.2">
      <c r="A8" s="5" t="s">
        <v>31</v>
      </c>
      <c r="B8" s="6">
        <v>0.51839999999999975</v>
      </c>
      <c r="C8" s="2"/>
    </row>
    <row r="9" spans="1:3" x14ac:dyDescent="0.2">
      <c r="A9" s="5" t="s">
        <v>32</v>
      </c>
      <c r="B9" s="7">
        <v>0.6267735567523367</v>
      </c>
      <c r="C9" s="2"/>
    </row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</sheetData>
  <sheetProtection algorithmName="SHA-512" hashValue="LVoNX+edjJjtscMTOMb3QJzgHOBADVgvHp62ites8r4dSfL4Q7yY0FFlToGUKq8xho3CqlNwwEeTIvZI5jeoTA==" saltValue="iQ4EylKrMckYdsuTs6MzKA==" spinCount="100000" sheet="1" objects="1" scenarios="1" selectLockedCells="1" selectUnlockedCells="1"/>
  <protectedRanges>
    <protectedRange algorithmName="SHA-512" hashValue="phaVb1G/R0sbiEGgNEJXb4u4sT9Mw5KH/7V6cQiFufiUhKJZ5RLO2ohu2A9cpZ0PkK1hPuprI9Nd+XF7qb8jfQ==" saltValue="YIzJUsidbzaeyYjBHdC1PA==" spinCount="100000" sqref="B2:B5" name="Диапазон1_2"/>
  </protectedRanges>
  <conditionalFormatting sqref="B10">
    <cfRule type="containsText" dxfId="14" priority="6" operator="containsText" text="низкая">
      <formula>NOT(ISERROR(SEARCH("низкая",B10)))</formula>
    </cfRule>
    <cfRule type="containsText" dxfId="13" priority="7" operator="containsText" text="Высокая">
      <formula>NOT(ISERROR(SEARCH("Высокая",B10)))</formula>
    </cfRule>
    <cfRule type="containsText" dxfId="12" priority="8" operator="containsText" text="не все данные введены">
      <formula>NOT(ISERROR(SEARCH(("не все данные введены"),(B10))))</formula>
    </cfRule>
    <cfRule type="containsText" dxfId="11" priority="9" operator="containsText" text="благоприятный">
      <formula>NOT(ISERROR(SEARCH(("благоприятный"),(B10))))</formula>
    </cfRule>
    <cfRule type="containsText" dxfId="10" priority="10" operator="containsText" text="негативный">
      <formula>NOT(ISERROR(SEARCH(("негативный"),(B10))))</formula>
    </cfRule>
  </conditionalFormatting>
  <conditionalFormatting sqref="B7">
    <cfRule type="containsText" dxfId="9" priority="1" operator="containsText" text="низкая">
      <formula>NOT(ISERROR(SEARCH("низкая",B7)))</formula>
    </cfRule>
    <cfRule type="containsText" dxfId="8" priority="2" operator="containsText" text="Высокая">
      <formula>NOT(ISERROR(SEARCH("Высокая",B7)))</formula>
    </cfRule>
    <cfRule type="containsText" dxfId="7" priority="3" operator="containsText" text="не все данные введены">
      <formula>NOT(ISERROR(SEARCH(("не все данные введены"),(B7))))</formula>
    </cfRule>
    <cfRule type="containsText" dxfId="6" priority="4" operator="containsText" text="благоприятный">
      <formula>NOT(ISERROR(SEARCH(("благоприятный"),(B7))))</formula>
    </cfRule>
    <cfRule type="containsText" dxfId="5" priority="5" operator="containsText" text="негативный">
      <formula>NOT(ISERROR(SEARCH(("негативный"),(B7))))</formula>
    </cfRule>
  </conditionalFormatting>
  <pageMargins left="0.7" right="0.7" top="0.75" bottom="0.75" header="0" footer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decimal" allowBlank="1" showInputMessage="1" showErrorMessage="1" prompt="H₂S в мкмоль/л:_x000a_минимум - 9_x000a_максимум - 51" xr:uid="{6C3112D0-C4DC-413F-B72A-9AC3C629E603}">
          <x14:formula1>
            <xm:f>вычисления!D4</xm:f>
          </x14:formula1>
          <x14:formula2>
            <xm:f>вычисления!C4</xm:f>
          </x14:formula2>
          <xm:sqref>B3</xm:sqref>
        </x14:dataValidation>
        <x14:dataValidation type="whole" allowBlank="1" showInputMessage="1" showErrorMessage="1" prompt="Объёму ЛП в мл (целое число):_x000a_минимум - 30_x000a_максимум - 140" xr:uid="{C021C47A-C3B5-49A7-89B3-3D4B94644981}">
          <x14:formula1>
            <xm:f>вычисления!D6</xm:f>
          </x14:formula1>
          <x14:formula2>
            <xm:f>вычисления!C6</xm:f>
          </x14:formula2>
          <xm:sqref>B5</xm:sqref>
        </x14:dataValidation>
        <x14:dataValidation type="decimal" allowBlank="1" showInputMessage="1" showErrorMessage="1" prompt="Толщина хориоидеи в мкм:_x000a_минимум - 3_x000a_максимум - 46" xr:uid="{E4E793BC-692D-4B4C-BB20-025F4D366468}">
          <x14:formula1>
            <xm:f>вычисления!D5</xm:f>
          </x14:formula1>
          <x14:formula2>
            <xm:f>вычисления!C5</xm:f>
          </x14:formula2>
          <xm:sqref>B4</xm:sqref>
        </x14:dataValidation>
        <x14:dataValidation type="decimal" allowBlank="1" showInputMessage="1" showErrorMessage="1" prompt="NO в мкмоль/л:_x000a_минимум - 3_x000a_максимум - 46" xr:uid="{0FE6BD4E-9BC4-48E7-8DFD-8C235EE5476F}">
          <x14:formula1>
            <xm:f>вычисления!D3</xm:f>
          </x14:formula1>
          <x14:formula2>
            <xm:f>вычисления!C3</xm:f>
          </x14:formula2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4"/>
  <sheetViews>
    <sheetView workbookViewId="0">
      <selection activeCell="C9" sqref="C9"/>
    </sheetView>
  </sheetViews>
  <sheetFormatPr defaultColWidth="9" defaultRowHeight="15" customHeight="1" x14ac:dyDescent="0.2"/>
  <cols>
    <col min="1" max="1" width="31.625" customWidth="1"/>
    <col min="2" max="2" width="24" customWidth="1"/>
    <col min="3" max="3" width="21.125" customWidth="1"/>
    <col min="4" max="4" width="12.125" customWidth="1"/>
    <col min="5" max="6" width="8.625" customWidth="1"/>
    <col min="7" max="7" width="11.5" customWidth="1"/>
    <col min="8" max="11" width="8.625" customWidth="1"/>
    <col min="12" max="256" width="14" customWidth="1"/>
  </cols>
  <sheetData>
    <row r="1" spans="1:9" ht="14.25" x14ac:dyDescent="0.2">
      <c r="A1" t="s">
        <v>16</v>
      </c>
      <c r="C1" t="s">
        <v>12</v>
      </c>
      <c r="D1" t="s">
        <v>1</v>
      </c>
      <c r="E1" t="s">
        <v>13</v>
      </c>
      <c r="H1" t="s">
        <v>15</v>
      </c>
    </row>
    <row r="2" spans="1:9" ht="15.75" x14ac:dyDescent="0.2">
      <c r="A2" t="s">
        <v>17</v>
      </c>
      <c r="B2" s="5" t="s">
        <v>21</v>
      </c>
      <c r="C2">
        <v>46</v>
      </c>
      <c r="D2">
        <v>3</v>
      </c>
      <c r="E2" s="14">
        <f>калькулятор!B2</f>
        <v>30</v>
      </c>
      <c r="G2" s="12" t="s">
        <v>24</v>
      </c>
      <c r="H2">
        <f>E2/E3</f>
        <v>1.2</v>
      </c>
    </row>
    <row r="3" spans="1:9" x14ac:dyDescent="0.2">
      <c r="A3" t="s">
        <v>18</v>
      </c>
      <c r="B3" s="5" t="s">
        <v>22</v>
      </c>
      <c r="C3">
        <v>51</v>
      </c>
      <c r="D3">
        <v>9</v>
      </c>
      <c r="E3" s="14">
        <f>калькулятор!B3</f>
        <v>25</v>
      </c>
    </row>
    <row r="4" spans="1:9" x14ac:dyDescent="0.2">
      <c r="B4" s="5" t="s">
        <v>23</v>
      </c>
      <c r="C4">
        <v>360</v>
      </c>
      <c r="D4">
        <v>150</v>
      </c>
      <c r="E4" s="14">
        <f>калькулятор!B4</f>
        <v>200</v>
      </c>
    </row>
    <row r="5" spans="1:9" ht="14.25" x14ac:dyDescent="0.2"/>
    <row r="6" spans="1:9" ht="14.25" x14ac:dyDescent="0.2"/>
    <row r="7" spans="1:9" ht="14.25" x14ac:dyDescent="0.2"/>
    <row r="8" spans="1:9" ht="14.25" x14ac:dyDescent="0.2"/>
    <row r="9" spans="1:9" ht="14.25" x14ac:dyDescent="0.2"/>
    <row r="10" spans="1:9" ht="14.25" x14ac:dyDescent="0.2">
      <c r="B10" t="s">
        <v>0</v>
      </c>
      <c r="C10" t="s">
        <v>12</v>
      </c>
      <c r="D10" t="s">
        <v>1</v>
      </c>
      <c r="E10" t="s">
        <v>2</v>
      </c>
      <c r="F10" t="s">
        <v>3</v>
      </c>
      <c r="G10" t="s">
        <v>4</v>
      </c>
      <c r="I10" t="s">
        <v>5</v>
      </c>
    </row>
    <row r="11" spans="1:9" x14ac:dyDescent="0.2">
      <c r="B11" t="str">
        <f>G2</f>
        <v>NO/H2S</v>
      </c>
      <c r="E11" s="13">
        <v>0.38300000000000001</v>
      </c>
      <c r="F11" s="14">
        <f>H2</f>
        <v>1.2</v>
      </c>
      <c r="G11">
        <f>E11*F11</f>
        <v>0.45960000000000001</v>
      </c>
      <c r="I11" s="13">
        <v>6.8120000000000003</v>
      </c>
    </row>
    <row r="12" spans="1:9" x14ac:dyDescent="0.2">
      <c r="B12" t="str">
        <f>B4</f>
        <v xml:space="preserve"> Толщина хориоидеи,  мкм</v>
      </c>
      <c r="E12" s="13">
        <v>-3.3000000000000002E-2</v>
      </c>
      <c r="F12" s="14">
        <f>E4</f>
        <v>200</v>
      </c>
      <c r="G12">
        <f t="shared" ref="G12" si="0">E12*F12</f>
        <v>-6.6000000000000005</v>
      </c>
    </row>
    <row r="13" spans="1:9" ht="25.5" customHeight="1" x14ac:dyDescent="0.2"/>
    <row r="14" spans="1:9" ht="14.25" x14ac:dyDescent="0.2">
      <c r="G14">
        <f>SUM(G11:G13)</f>
        <v>-6.1404000000000005</v>
      </c>
    </row>
    <row r="15" spans="1:9" ht="15" customHeight="1" x14ac:dyDescent="0.2">
      <c r="C15" t="s">
        <v>6</v>
      </c>
      <c r="D15">
        <f>SUM(G14,I11)</f>
        <v>0.67159999999999975</v>
      </c>
    </row>
    <row r="16" spans="1:9" ht="14.25" x14ac:dyDescent="0.2"/>
    <row r="17" spans="3:6" ht="14.25" x14ac:dyDescent="0.2"/>
    <row r="18" spans="3:6" ht="14.25" x14ac:dyDescent="0.2"/>
    <row r="19" spans="3:6" ht="14.25" x14ac:dyDescent="0.2">
      <c r="C19" t="s">
        <v>11</v>
      </c>
      <c r="D19">
        <f>1/(1+EXP(-D15))</f>
        <v>0.66186133333984243</v>
      </c>
      <c r="E19">
        <f>IF(AND(E2&lt;&gt;0,E3&lt;&gt;0,E4&lt;&gt;0),D19,"ошибка")</f>
        <v>0.66186133333984243</v>
      </c>
    </row>
    <row r="20" spans="3:6" ht="15" customHeight="1" x14ac:dyDescent="0.2">
      <c r="C20" t="s">
        <v>8</v>
      </c>
      <c r="D20" s="15">
        <v>0.55810000000000004</v>
      </c>
      <c r="F20" t="s">
        <v>7</v>
      </c>
    </row>
    <row r="21" spans="3:6" ht="14.25" x14ac:dyDescent="0.2">
      <c r="C21" t="s">
        <v>9</v>
      </c>
      <c r="D21" t="str">
        <f>IF(D19&gt;=D20,"высокая","низкая")</f>
        <v>высокая</v>
      </c>
    </row>
    <row r="22" spans="3:6" ht="14.25" x14ac:dyDescent="0.2">
      <c r="C22" t="s">
        <v>10</v>
      </c>
      <c r="D22" t="str">
        <f>IF(E19="ошибка","!не все данные введены",D21)</f>
        <v>высокая</v>
      </c>
    </row>
    <row r="23" spans="3:6" ht="14.25" x14ac:dyDescent="0.2">
      <c r="C23" t="s">
        <v>20</v>
      </c>
      <c r="D23">
        <f>IF(E19&lt;&gt;"ошибка",D15,"ввод данных не завершён")</f>
        <v>0.67159999999999975</v>
      </c>
    </row>
    <row r="24" spans="3:6" ht="14.25" x14ac:dyDescent="0.2"/>
    <row r="25" spans="3:6" ht="15.75" customHeight="1" x14ac:dyDescent="0.2"/>
    <row r="26" spans="3:6" ht="15.75" customHeight="1" x14ac:dyDescent="0.2"/>
    <row r="27" spans="3:6" ht="15.75" customHeight="1" x14ac:dyDescent="0.2"/>
    <row r="28" spans="3:6" ht="15.75" customHeight="1" x14ac:dyDescent="0.2"/>
    <row r="29" spans="3:6" ht="15.75" customHeight="1" x14ac:dyDescent="0.2"/>
    <row r="30" spans="3:6" ht="15.75" customHeight="1" x14ac:dyDescent="0.2"/>
    <row r="31" spans="3:6" ht="15.75" customHeight="1" x14ac:dyDescent="0.2"/>
    <row r="32" spans="3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</sheetData>
  <sheetProtection algorithmName="SHA-512" hashValue="UlR5+eukbAV8RVyu6c4RvoYzbYSDJesZk4+LJtl1N2agLNKsvQ+sLQo9jfgtK3n7OwXwxzimfRiUma3uvXG5QQ==" saltValue="LcyrhDaifC2S6QtPsODwtQ==" spinCount="100000" sheet="1" selectLockedCells="1" selectUnlockedCells="1"/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калькулятор</vt:lpstr>
      <vt:lpstr>пример</vt:lpstr>
      <vt:lpstr>вычисления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Simple</dc:creator>
  <cp:lastModifiedBy>And</cp:lastModifiedBy>
  <dcterms:created xsi:type="dcterms:W3CDTF">2022-07-12T08:08:18Z</dcterms:created>
  <dcterms:modified xsi:type="dcterms:W3CDTF">2026-04-06T16:13:34Z</dcterms:modified>
</cp:coreProperties>
</file>